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8695" windowHeight="15075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E37" i="1"/>
  <c r="D37"/>
  <c r="C37"/>
  <c r="B37"/>
  <c r="E36"/>
  <c r="D36"/>
  <c r="C36"/>
  <c r="B36"/>
  <c r="E35"/>
  <c r="C35"/>
  <c r="B35"/>
  <c r="E34"/>
  <c r="C34"/>
  <c r="B34"/>
  <c r="E33"/>
  <c r="C33"/>
  <c r="B33"/>
  <c r="E32"/>
  <c r="D32"/>
  <c r="C32"/>
  <c r="B32"/>
  <c r="E31"/>
  <c r="C31"/>
  <c r="B31"/>
  <c r="E30"/>
  <c r="C30"/>
  <c r="B30"/>
  <c r="E29"/>
  <c r="C29"/>
  <c r="B29"/>
  <c r="E28"/>
  <c r="C28"/>
  <c r="B28"/>
  <c r="E27"/>
  <c r="C27"/>
  <c r="B27"/>
  <c r="E26"/>
  <c r="C26"/>
  <c r="B26"/>
  <c r="E25"/>
  <c r="C25"/>
  <c r="B25"/>
  <c r="E24"/>
  <c r="C24"/>
  <c r="B24"/>
  <c r="E23"/>
  <c r="D23"/>
  <c r="C23"/>
  <c r="B23"/>
  <c r="E22"/>
  <c r="C22"/>
  <c r="B22"/>
  <c r="E21"/>
  <c r="C21"/>
  <c r="B21"/>
  <c r="E20"/>
  <c r="D20"/>
  <c r="C20"/>
  <c r="B20"/>
  <c r="E19"/>
  <c r="C19"/>
  <c r="B19"/>
  <c r="E18"/>
  <c r="D18"/>
  <c r="C18"/>
  <c r="B18"/>
  <c r="E17"/>
  <c r="C17"/>
  <c r="B17"/>
  <c r="E16"/>
  <c r="D16"/>
  <c r="C16"/>
  <c r="B16"/>
  <c r="E15"/>
  <c r="D15"/>
  <c r="C15"/>
  <c r="B15"/>
  <c r="E14"/>
  <c r="C14"/>
  <c r="B14"/>
  <c r="E13"/>
  <c r="C13"/>
  <c r="B13"/>
  <c r="E12"/>
  <c r="C12"/>
  <c r="B12"/>
  <c r="E11"/>
  <c r="D11"/>
  <c r="C11"/>
  <c r="B11"/>
  <c r="E10"/>
  <c r="C10"/>
  <c r="B10"/>
  <c r="E9"/>
  <c r="C9"/>
  <c r="B9"/>
  <c r="E8"/>
  <c r="C8"/>
  <c r="B8"/>
  <c r="E7"/>
  <c r="D7"/>
  <c r="C7"/>
  <c r="B6"/>
  <c r="A6"/>
  <c r="E5"/>
  <c r="D5"/>
  <c r="C5"/>
  <c r="A5"/>
</calcChain>
</file>

<file path=xl/sharedStrings.xml><?xml version="1.0" encoding="utf-8"?>
<sst xmlns="http://schemas.openxmlformats.org/spreadsheetml/2006/main" count="39" uniqueCount="38">
  <si>
    <t>Сведения о поступлении и расходовании средств избирательных фондов  избирательных объединений (на основании итоговых финансовых отчетов)
 </t>
  </si>
  <si>
    <t>Выборы депутатов Думы Ставропольского края седьмого созыва</t>
  </si>
  <si>
    <t>В руб.</t>
  </si>
  <si>
    <t>1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</si>
  <si>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</si>
  <si>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</si>
  <si>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</si>
  <si>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</si>
  <si>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</si>
  <si>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</si>
  <si>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</si>
  <si>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</si>
  <si>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</si>
  <si>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</si>
  <si>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</si>
  <si>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</si>
  <si>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</si>
  <si>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</si>
  <si>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</si>
  <si>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</si>
  <si>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</si>
  <si>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</si>
  <si>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</si>
  <si>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</si>
  <si>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</si>
  <si>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</si>
  <si>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</si>
  <si>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</si>
  <si>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</si>
  <si>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</si>
  <si>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</si>
  <si>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4.1</t>
  </si>
  <si>
    <t>4</t>
  </si>
  <si>
    <t>Председатель</t>
  </si>
  <si>
    <t>Избирательной комиссии Ставропольского края</t>
  </si>
  <si>
    <t xml:space="preserve">    С.П. Тарасов</t>
  </si>
  <si>
    <t>(инициалы, фамилия)</t>
  </si>
  <si>
    <t>По состоянию на 23.10.2021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</si>
</sst>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right"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0" fontId="6" fillId="2" borderId="2" xfId="0" quotePrefix="1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3" borderId="3" xfId="0" quotePrefix="1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right" vertical="top" wrapText="1"/>
    </xf>
    <xf numFmtId="4" fontId="6" fillId="2" borderId="2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2590800</xdr:colOff>
      <xdr:row>38</xdr:row>
      <xdr:rowOff>165100</xdr:rowOff>
    </xdr:from>
    <xdr:to>
      <xdr:col>4</xdr:col>
      <xdr:colOff>555625</xdr:colOff>
      <xdr:row>41</xdr:row>
      <xdr:rowOff>101600</xdr:rowOff>
    </xdr:to>
    <xdr:sp macro="" textlink="">
      <xdr:nvSpPr>
        <xdr:cNvPr id="2" name="TextBox 1"/>
        <xdr:cNvSpPr txBox="1"/>
      </xdr:nvSpPr>
      <xdr:spPr>
        <a:xfrm>
          <a:off x="3095625" y="14700250"/>
          <a:ext cx="2155825" cy="698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rtlCol="0" anchor="t"/>
        <a:lstStyle/>
        <a:p>
          <a:r>
            <a:rPr lang="ru-RU" sz="1100">
              <a:latin typeface="Times New Roman"/>
            </a:rPr>
            <a:t>__________________________</a:t>
          </a:r>
        </a:p>
        <a:p>
          <a:r>
            <a:rPr lang="ru-RU" sz="1100">
              <a:latin typeface="Times New Roman"/>
            </a:rPr>
            <a:t>              (дата, подпись)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abSelected="1" topLeftCell="A22" workbookViewId="0">
      <selection activeCell="D36" sqref="D36"/>
    </sheetView>
  </sheetViews>
  <sheetFormatPr defaultRowHeight="15"/>
  <cols>
    <col min="1" max="1" width="7.5703125" customWidth="1"/>
    <col min="2" max="2" width="39.28515625" customWidth="1"/>
    <col min="3" max="3" width="9.5703125" customWidth="1"/>
    <col min="4" max="4" width="14" customWidth="1"/>
    <col min="5" max="5" width="20.28515625" customWidth="1"/>
  </cols>
  <sheetData>
    <row r="1" spans="1:5" ht="39" customHeight="1">
      <c r="A1" s="11" t="s">
        <v>0</v>
      </c>
      <c r="B1" s="11"/>
      <c r="C1" s="11"/>
      <c r="D1" s="11"/>
      <c r="E1" s="11"/>
    </row>
    <row r="2" spans="1:5" ht="15.75">
      <c r="A2" s="12" t="s">
        <v>1</v>
      </c>
      <c r="B2" s="12"/>
      <c r="C2" s="12"/>
      <c r="D2" s="12"/>
      <c r="E2" s="12"/>
    </row>
    <row r="3" spans="1:5" ht="29.25" customHeight="1">
      <c r="E3" s="6" t="s">
        <v>37</v>
      </c>
    </row>
    <row r="4" spans="1:5">
      <c r="E4" s="1" t="s">
        <v>2</v>
      </c>
    </row>
    <row r="5" spans="1:5">
      <c r="A5" s="7" t="str">
        <f t="shared" ref="A5" si="0">"Строка финансового отчета"</f>
        <v>Строка финансового отчета</v>
      </c>
      <c r="B5" s="8"/>
      <c r="C5" s="9" t="str">
        <f t="shared" ref="C5" si="1">"Шифр строки"</f>
        <v>Шифр строки</v>
      </c>
      <c r="D5" s="9" t="str">
        <f t="shared" ref="D5" si="2">"Сумма"</f>
        <v>Сумма</v>
      </c>
      <c r="E5" s="9" t="str">
        <f t="shared" ref="E5" si="3">"Примечание"</f>
        <v>Примечание</v>
      </c>
    </row>
    <row r="6" spans="1:5">
      <c r="A6" s="2" t="str">
        <f>""</f>
        <v/>
      </c>
      <c r="B6" s="2" t="str">
        <f>""</f>
        <v/>
      </c>
      <c r="C6" s="10"/>
      <c r="D6" s="10"/>
      <c r="E6" s="10"/>
    </row>
    <row r="7" spans="1:5">
      <c r="A7" s="13" t="s">
        <v>3</v>
      </c>
      <c r="B7" s="8"/>
      <c r="C7" s="2" t="str">
        <f>"2"</f>
        <v>2</v>
      </c>
      <c r="D7" s="2" t="str">
        <f>"3"</f>
        <v>3</v>
      </c>
      <c r="E7" s="2" t="str">
        <f>"4"</f>
        <v>4</v>
      </c>
    </row>
    <row r="8" spans="1:5" ht="25.5">
      <c r="A8" s="3" t="s">
        <v>3</v>
      </c>
      <c r="B8" s="4" t="str">
        <f>"1. Поступило средств в избирательный фонд, всего"</f>
        <v>1. Поступило средств в избирательный фонд, всего</v>
      </c>
      <c r="C8" s="5" t="str">
        <f>"10"</f>
        <v>10</v>
      </c>
      <c r="D8" s="18">
        <v>126240278</v>
      </c>
      <c r="E8" s="4" t="str">
        <f>""</f>
        <v/>
      </c>
    </row>
    <row r="9" spans="1:5" ht="38.25">
      <c r="A9" s="3" t="s">
        <v>4</v>
      </c>
      <c r="B9" s="4" t="str">
        <f>"1.1. Поступило средств в установленном порядке для формирования избирательного фонда"</f>
        <v>1.1. Поступило средств в установленном порядке для формирования избирательного фонда</v>
      </c>
      <c r="C9" s="5" t="str">
        <f>"20"</f>
        <v>20</v>
      </c>
      <c r="D9" s="18">
        <v>125712211</v>
      </c>
      <c r="E9" s="4" t="str">
        <f>""</f>
        <v/>
      </c>
    </row>
    <row r="10" spans="1:5" ht="25.5">
      <c r="A10" s="3" t="s">
        <v>5</v>
      </c>
      <c r="B10" s="4" t="str">
        <f>"1.1.1. Собственные средства кандидата, избирательного объединения"</f>
        <v>1.1.1. Собственные средства кандидата, избирательного объединения</v>
      </c>
      <c r="C10" s="5" t="str">
        <f>"30"</f>
        <v>30</v>
      </c>
      <c r="D10" s="18">
        <v>89101460</v>
      </c>
      <c r="E10" s="4" t="str">
        <f>""</f>
        <v/>
      </c>
    </row>
    <row r="11" spans="1:5" ht="38.25">
      <c r="A11" s="3" t="s">
        <v>6</v>
      </c>
      <c r="B11" s="4" t="str">
        <f>"1.1.2. Средства, выделенные кандидату выдвинувшей его избирательным объединением"</f>
        <v>1.1.2. Средства, выделенные кандидату выдвинувшей его избирательным объединением</v>
      </c>
      <c r="C11" s="5" t="str">
        <f>"40"</f>
        <v>40</v>
      </c>
      <c r="D11" s="18" t="str">
        <f>"0"</f>
        <v>0</v>
      </c>
      <c r="E11" s="4" t="str">
        <f>""</f>
        <v/>
      </c>
    </row>
    <row r="12" spans="1:5" ht="25.5">
      <c r="A12" s="3" t="s">
        <v>7</v>
      </c>
      <c r="B12" s="4" t="str">
        <f>"1.1.3. Добровольные пожертвования гражданина"</f>
        <v>1.1.3. Добровольные пожертвования гражданина</v>
      </c>
      <c r="C12" s="5" t="str">
        <f>"50"</f>
        <v>50</v>
      </c>
      <c r="D12" s="18">
        <v>7320751</v>
      </c>
      <c r="E12" s="4" t="str">
        <f>""</f>
        <v/>
      </c>
    </row>
    <row r="13" spans="1:5" ht="25.5">
      <c r="A13" s="3" t="s">
        <v>8</v>
      </c>
      <c r="B13" s="4" t="str">
        <f>"1.1.4. Добровольные пожертвования юридического лица"</f>
        <v>1.1.4. Добровольные пожертвования юридического лица</v>
      </c>
      <c r="C13" s="5" t="str">
        <f>"60"</f>
        <v>60</v>
      </c>
      <c r="D13" s="18">
        <v>29290000</v>
      </c>
      <c r="E13" s="4" t="str">
        <f>""</f>
        <v/>
      </c>
    </row>
    <row r="14" spans="1:5" ht="51">
      <c r="A14" s="3" t="s">
        <v>9</v>
      </c>
      <c r="B14" s="4" t="str">
        <f>"1.2. Поступило в избирательный фонд денежных средств, подпадающих под действие п. 6 ст. 58 Федерального закона от 12.06.02 г., № 67-ФЗ"</f>
        <v>1.2. Поступило в избирательный фонд денежных средств, подпадающих под действие п. 6 ст. 58 Федерального закона от 12.06.02 г., № 67-ФЗ</v>
      </c>
      <c r="C14" s="5" t="str">
        <f>"70"</f>
        <v>70</v>
      </c>
      <c r="D14" s="18">
        <v>528067</v>
      </c>
      <c r="E14" s="4" t="str">
        <f>""</f>
        <v/>
      </c>
    </row>
    <row r="15" spans="1:5" ht="25.5">
      <c r="A15" s="3" t="s">
        <v>10</v>
      </c>
      <c r="B15" s="4" t="str">
        <f>"1.2.1. Собственные средства кандидата, избирательного объединения"</f>
        <v>1.2.1. Собственные средства кандидата, избирательного объединения</v>
      </c>
      <c r="C15" s="5" t="str">
        <f>"80"</f>
        <v>80</v>
      </c>
      <c r="D15" s="18" t="str">
        <f>"0"</f>
        <v>0</v>
      </c>
      <c r="E15" s="4" t="str">
        <f>""</f>
        <v/>
      </c>
    </row>
    <row r="16" spans="1:5" ht="38.25">
      <c r="A16" s="3" t="s">
        <v>11</v>
      </c>
      <c r="B16" s="4" t="str">
        <f>"1.2.2. Средства, выделенные кандидату выдвинувшей его избирательным объединением"</f>
        <v>1.2.2. Средства, выделенные кандидату выдвинувшей его избирательным объединением</v>
      </c>
      <c r="C16" s="5" t="str">
        <f>"90"</f>
        <v>90</v>
      </c>
      <c r="D16" s="18" t="str">
        <f>"0"</f>
        <v>0</v>
      </c>
      <c r="E16" s="4" t="str">
        <f>""</f>
        <v/>
      </c>
    </row>
    <row r="17" spans="1:5">
      <c r="A17" s="3" t="s">
        <v>12</v>
      </c>
      <c r="B17" s="4" t="str">
        <f>"1.2.3. Средства гражданина"</f>
        <v>1.2.3. Средства гражданина</v>
      </c>
      <c r="C17" s="5" t="str">
        <f>"100"</f>
        <v>100</v>
      </c>
      <c r="D17" s="18">
        <v>528067</v>
      </c>
      <c r="E17" s="4" t="str">
        <f>""</f>
        <v/>
      </c>
    </row>
    <row r="18" spans="1:5">
      <c r="A18" s="3" t="s">
        <v>13</v>
      </c>
      <c r="B18" s="4" t="str">
        <f>"1.2.4. Средства юридического лица"</f>
        <v>1.2.4. Средства юридического лица</v>
      </c>
      <c r="C18" s="5" t="str">
        <f>"110"</f>
        <v>110</v>
      </c>
      <c r="D18" s="18" t="str">
        <f>"0"</f>
        <v>0</v>
      </c>
      <c r="E18" s="4" t="str">
        <f>""</f>
        <v/>
      </c>
    </row>
    <row r="19" spans="1:5" ht="25.5">
      <c r="A19" s="3" t="s">
        <v>14</v>
      </c>
      <c r="B19" s="4" t="str">
        <f>"2. Возвращено денежных средств из избирательного фонда, всего"</f>
        <v>2. Возвращено денежных средств из избирательного фонда, всего</v>
      </c>
      <c r="C19" s="5" t="str">
        <f>"120"</f>
        <v>120</v>
      </c>
      <c r="D19" s="18">
        <v>529397</v>
      </c>
      <c r="E19" s="4" t="str">
        <f>""</f>
        <v/>
      </c>
    </row>
    <row r="20" spans="1:5">
      <c r="A20" s="3" t="s">
        <v>15</v>
      </c>
      <c r="B20" s="4" t="str">
        <f>"2.1. Перечислено в доход бюджета"</f>
        <v>2.1. Перечислено в доход бюджета</v>
      </c>
      <c r="C20" s="5" t="str">
        <f>"130"</f>
        <v>130</v>
      </c>
      <c r="D20" s="18" t="str">
        <f>"0"</f>
        <v>0</v>
      </c>
      <c r="E20" s="4" t="str">
        <f>""</f>
        <v/>
      </c>
    </row>
    <row r="21" spans="1:5" ht="38.25">
      <c r="A21" s="3" t="s">
        <v>16</v>
      </c>
      <c r="B21" s="4" t="str">
        <f>"2.2. Возвращено жертвователям денежных средств, поступивших с нарушением установленного порядка"</f>
        <v>2.2. Возвращено жертвователям денежных средств, поступивших с нарушением установленного порядка</v>
      </c>
      <c r="C21" s="5" t="str">
        <f>"140"</f>
        <v>140</v>
      </c>
      <c r="D21" s="18">
        <v>528067</v>
      </c>
      <c r="E21" s="4" t="str">
        <f>""</f>
        <v/>
      </c>
    </row>
    <row r="22" spans="1:5" ht="51">
      <c r="A22" s="3" t="s">
        <v>17</v>
      </c>
      <c r="B22" s="4" t="str">
        <f>"2.2.1. Гражданам, которым запрещено осуществлять пожертвования либо не указавшим обязательные сведения в платежном документе"</f>
        <v>2.2.1. Гражданам, которым запрещено осуществлять пожертвования либо не указавшим обязательные сведения в платежном документе</v>
      </c>
      <c r="C22" s="5" t="str">
        <f>"150"</f>
        <v>150</v>
      </c>
      <c r="D22" s="18">
        <v>423067</v>
      </c>
      <c r="E22" s="4" t="str">
        <f>""</f>
        <v/>
      </c>
    </row>
    <row r="23" spans="1:5" ht="51">
      <c r="A23" s="3" t="s">
        <v>18</v>
      </c>
      <c r="B23" s="4" t="str">
        <f>"2.2.2. Юридическим лицам, которым запрещено осуществлять пожертвования либо не указавшим обязательные сведения в платежном документе"</f>
        <v>2.2.2. Юридическим лицам, которым запрещено осуществлять пожертвования либо не указавшим обязательные сведения в платежном документе</v>
      </c>
      <c r="C23" s="5" t="str">
        <f>"160"</f>
        <v>160</v>
      </c>
      <c r="D23" s="18" t="str">
        <f>"0"</f>
        <v>0</v>
      </c>
      <c r="E23" s="4" t="str">
        <f>""</f>
        <v/>
      </c>
    </row>
    <row r="24" spans="1:5" ht="25.5">
      <c r="A24" s="3" t="s">
        <v>19</v>
      </c>
      <c r="B24" s="4" t="str">
        <f>"2.2.3. Средств, превышающих предельный размер добровольных пожертвований"</f>
        <v>2.2.3. Средств, превышающих предельный размер добровольных пожертвований</v>
      </c>
      <c r="C24" s="5" t="str">
        <f>"170"</f>
        <v>170</v>
      </c>
      <c r="D24" s="18">
        <v>105000</v>
      </c>
      <c r="E24" s="4" t="str">
        <f>""</f>
        <v/>
      </c>
    </row>
    <row r="25" spans="1:5" ht="38.25">
      <c r="A25" s="3" t="s">
        <v>20</v>
      </c>
      <c r="B25" s="4" t="str">
        <f>"2.3. Возвращено жертвователям денежных средств, поступивших в установленном порядке"</f>
        <v>2.3. Возвращено жертвователям денежных средств, поступивших в установленном порядке</v>
      </c>
      <c r="C25" s="5" t="str">
        <f>"180"</f>
        <v>180</v>
      </c>
      <c r="D25" s="18">
        <v>1330</v>
      </c>
      <c r="E25" s="4" t="str">
        <f>""</f>
        <v/>
      </c>
    </row>
    <row r="26" spans="1:5">
      <c r="A26" s="3" t="s">
        <v>21</v>
      </c>
      <c r="B26" s="4" t="str">
        <f>"3. Израсходовано средств, всего"</f>
        <v>3. Израсходовано средств, всего</v>
      </c>
      <c r="C26" s="5" t="str">
        <f>"190"</f>
        <v>190</v>
      </c>
      <c r="D26" s="18">
        <v>125710881</v>
      </c>
      <c r="E26" s="4" t="str">
        <f>""</f>
        <v/>
      </c>
    </row>
    <row r="27" spans="1:5" ht="25.5">
      <c r="A27" s="3" t="s">
        <v>22</v>
      </c>
      <c r="B27" s="4" t="str">
        <f>"3.1. На организацию сбора подписей избирателей"</f>
        <v>3.1. На организацию сбора подписей избирателей</v>
      </c>
      <c r="C27" s="5" t="str">
        <f>"200"</f>
        <v>200</v>
      </c>
      <c r="D27" s="18">
        <v>109800</v>
      </c>
      <c r="E27" s="4" t="str">
        <f>""</f>
        <v/>
      </c>
    </row>
    <row r="28" spans="1:5" ht="38.25">
      <c r="A28" s="3" t="s">
        <v>23</v>
      </c>
      <c r="B28" s="4" t="str">
        <f>"3.1.1. Из них на оплату труда лиц, привлекаемых для сбора подписей избирателей"</f>
        <v>3.1.1. Из них на оплату труда лиц, привлекаемых для сбора подписей избирателей</v>
      </c>
      <c r="C28" s="5" t="str">
        <f>"210"</f>
        <v>210</v>
      </c>
      <c r="D28" s="18">
        <v>58600</v>
      </c>
      <c r="E28" s="4" t="str">
        <f>""</f>
        <v/>
      </c>
    </row>
    <row r="29" spans="1:5" ht="25.5">
      <c r="A29" s="3" t="s">
        <v>24</v>
      </c>
      <c r="B29" s="4" t="str">
        <f>"3.2 На предвыборную агитацию через организации телерадиовещания"</f>
        <v>3.2 На предвыборную агитацию через организации телерадиовещания</v>
      </c>
      <c r="C29" s="5" t="str">
        <f>"220"</f>
        <v>220</v>
      </c>
      <c r="D29" s="18">
        <v>6308573</v>
      </c>
      <c r="E29" s="4" t="str">
        <f>""</f>
        <v/>
      </c>
    </row>
    <row r="30" spans="1:5" ht="25.5">
      <c r="A30" s="3" t="s">
        <v>25</v>
      </c>
      <c r="B30" s="4" t="str">
        <f>"3.3 На предвыборную агитацию через редакции периодических печатных изданий"</f>
        <v>3.3 На предвыборную агитацию через редакции периодических печатных изданий</v>
      </c>
      <c r="C30" s="5" t="str">
        <f>"230"</f>
        <v>230</v>
      </c>
      <c r="D30" s="18">
        <v>3454361</v>
      </c>
      <c r="E30" s="4" t="str">
        <f>""</f>
        <v/>
      </c>
    </row>
    <row r="31" spans="1:5" ht="25.5">
      <c r="A31" s="3" t="s">
        <v>26</v>
      </c>
      <c r="B31" s="4" t="str">
        <f>"3.4 На выпуск и распространение печатных и иных агитационных материалов"</f>
        <v>3.4 На выпуск и распространение печатных и иных агитационных материалов</v>
      </c>
      <c r="C31" s="5" t="str">
        <f>"240"</f>
        <v>240</v>
      </c>
      <c r="D31" s="18">
        <v>24952572.23</v>
      </c>
      <c r="E31" s="4" t="str">
        <f>""</f>
        <v/>
      </c>
    </row>
    <row r="32" spans="1:5" ht="25.5">
      <c r="A32" s="3" t="s">
        <v>27</v>
      </c>
      <c r="B32" s="4" t="str">
        <f>"3.5 На проведение публичных массовых мероприятий"</f>
        <v>3.5 На проведение публичных массовых мероприятий</v>
      </c>
      <c r="C32" s="5" t="str">
        <f>"250"</f>
        <v>250</v>
      </c>
      <c r="D32" s="18" t="str">
        <f>"0"</f>
        <v>0</v>
      </c>
      <c r="E32" s="4" t="str">
        <f>""</f>
        <v/>
      </c>
    </row>
    <row r="33" spans="1:5" ht="25.5">
      <c r="A33" s="3" t="s">
        <v>28</v>
      </c>
      <c r="B33" s="4" t="str">
        <f>"3.6 На оплату работ (услуг) информационного и консультационного характера"</f>
        <v>3.6 На оплату работ (услуг) информационного и консультационного характера</v>
      </c>
      <c r="C33" s="5" t="str">
        <f>"260"</f>
        <v>260</v>
      </c>
      <c r="D33" s="18">
        <v>1200000</v>
      </c>
      <c r="E33" s="4" t="str">
        <f>""</f>
        <v/>
      </c>
    </row>
    <row r="34" spans="1:5" ht="38.25">
      <c r="A34" s="3" t="s">
        <v>29</v>
      </c>
      <c r="B34" s="4" t="str">
        <f>"3.7 На оплату других работ (услуг), выполненных (оказанных) юридическими лицами или гражданами РФ по договорам"</f>
        <v>3.7 На оплату других работ (услуг), выполненных (оказанных) юридическими лицами или гражданами РФ по договорам</v>
      </c>
      <c r="C34" s="5" t="str">
        <f>"270"</f>
        <v>270</v>
      </c>
      <c r="D34" s="18">
        <v>85711724.769999996</v>
      </c>
      <c r="E34" s="4" t="str">
        <f>""</f>
        <v/>
      </c>
    </row>
    <row r="35" spans="1:5" ht="38.25">
      <c r="A35" s="3" t="s">
        <v>30</v>
      </c>
      <c r="B35" s="4" t="str">
        <f>"3.8 На оплату иных расходов, непосредственно связанных с проведением избирательной кампании"</f>
        <v>3.8 На оплату иных расходов, непосредственно связанных с проведением избирательной кампании</v>
      </c>
      <c r="C35" s="5" t="str">
        <f>"280"</f>
        <v>280</v>
      </c>
      <c r="D35" s="18">
        <v>3973850</v>
      </c>
      <c r="E35" s="4" t="str">
        <f>""</f>
        <v/>
      </c>
    </row>
    <row r="36" spans="1:5" ht="51">
      <c r="A36" s="3" t="s">
        <v>31</v>
      </c>
      <c r="B36" s="4" t="str">
        <f>"4. Распределено неизрасходованного остатка средств фонда  пропорционально перечисленным в избирательный фонд денежным средствам"</f>
        <v>4. Распределено неизрасходованного остатка средств фонда  пропорционально перечисленным в избирательный фонд денежным средствам</v>
      </c>
      <c r="C36" s="5" t="str">
        <f>"290"</f>
        <v>290</v>
      </c>
      <c r="D36" s="18" t="str">
        <f>"0"</f>
        <v>0</v>
      </c>
      <c r="E36" s="4" t="str">
        <f>""</f>
        <v/>
      </c>
    </row>
    <row r="37" spans="1:5" ht="51">
      <c r="A37" s="3" t="s">
        <v>32</v>
      </c>
      <c r="B37" s="4" t="str">
        <f>"5. Остаток средств фонда на дату сдачи отчета (заверяется банковской справкой)(СТР.300=СТР.10-СТР.120-СТР.190-СТР.290)"</f>
        <v>5. Остаток средств фонда на дату сдачи отчета (заверяется банковской справкой)(СТР.300=СТР.10-СТР.120-СТР.190-СТР.290)</v>
      </c>
      <c r="C37" s="5" t="str">
        <f>"300"</f>
        <v>300</v>
      </c>
      <c r="D37" s="18" t="str">
        <f>"0"</f>
        <v>0</v>
      </c>
      <c r="E37" s="4" t="str">
        <f>""</f>
        <v/>
      </c>
    </row>
    <row r="40" spans="1:5">
      <c r="A40" s="14" t="s">
        <v>33</v>
      </c>
      <c r="B40" s="14"/>
      <c r="C40" s="14"/>
      <c r="D40" s="16" t="s">
        <v>35</v>
      </c>
      <c r="E40" s="16"/>
    </row>
    <row r="41" spans="1:5" ht="30" customHeight="1">
      <c r="A41" s="15" t="s">
        <v>34</v>
      </c>
      <c r="B41" s="15"/>
      <c r="C41" s="15"/>
      <c r="D41" s="17" t="s">
        <v>36</v>
      </c>
      <c r="E41" s="17"/>
    </row>
  </sheetData>
  <mergeCells count="11">
    <mergeCell ref="A7:B7"/>
    <mergeCell ref="A40:C40"/>
    <mergeCell ref="A41:C41"/>
    <mergeCell ref="D40:E40"/>
    <mergeCell ref="D41:E41"/>
    <mergeCell ref="A5:B5"/>
    <mergeCell ref="C5:C6"/>
    <mergeCell ref="D5:D6"/>
    <mergeCell ref="E5:E6"/>
    <mergeCell ref="A1:E1"/>
    <mergeCell ref="A2:E2"/>
  </mergeCells>
  <pageMargins left="0.35433070866141736" right="0.15748031496062992" top="0.15748031496062992" bottom="0.15748031496062992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kif262</dc:creator>
  <cp:lastModifiedBy>Ekaterina</cp:lastModifiedBy>
  <cp:lastPrinted>2021-11-24T05:58:17Z</cp:lastPrinted>
  <dcterms:created xsi:type="dcterms:W3CDTF">2021-11-09T06:27:28Z</dcterms:created>
  <dcterms:modified xsi:type="dcterms:W3CDTF">2021-11-24T05:58:19Z</dcterms:modified>
</cp:coreProperties>
</file>